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u lieu 26-3-25\Desktop\"/>
    </mc:Choice>
  </mc:AlternateContent>
  <bookViews>
    <workbookView xWindow="240" yWindow="345" windowWidth="15600" windowHeight="9030" firstSheet="1" activeTab="3"/>
  </bookViews>
  <sheets>
    <sheet name="results" sheetId="4" state="veryHidden" r:id="rId1"/>
    <sheet name="Biểu 02 TH huyện" sheetId="1" r:id="rId2"/>
    <sheet name="Biểu 01 TH" sheetId="2" r:id="rId3"/>
    <sheet name="Biểu 03" sheetId="3" r:id="rId4"/>
  </sheets>
  <calcPr calcId="162913"/>
</workbook>
</file>

<file path=xl/calcChain.xml><?xml version="1.0" encoding="utf-8"?>
<calcChain xmlns="http://schemas.openxmlformats.org/spreadsheetml/2006/main">
  <c r="D12" i="3" l="1"/>
  <c r="H12" i="3" s="1"/>
  <c r="I12" i="3" s="1"/>
  <c r="D13" i="3"/>
  <c r="H13" i="3" s="1"/>
  <c r="I13" i="3" s="1"/>
  <c r="D14" i="3"/>
  <c r="H14" i="3" s="1"/>
  <c r="I14" i="3" s="1"/>
  <c r="D15" i="3"/>
  <c r="H15" i="3" s="1"/>
  <c r="I15" i="3" s="1"/>
  <c r="D16" i="3"/>
  <c r="H16" i="3" s="1"/>
  <c r="I16" i="3" s="1"/>
  <c r="D17" i="3"/>
  <c r="H17" i="3" s="1"/>
  <c r="I17" i="3" s="1"/>
  <c r="D18" i="3"/>
  <c r="H18" i="3" s="1"/>
  <c r="I18" i="3" s="1"/>
  <c r="D19" i="3"/>
  <c r="H19" i="3" s="1"/>
  <c r="I19" i="3" s="1"/>
  <c r="D20" i="3"/>
  <c r="H20" i="3" s="1"/>
  <c r="I20" i="3" s="1"/>
  <c r="D21" i="3"/>
  <c r="H21" i="3" s="1"/>
  <c r="I21" i="3" s="1"/>
  <c r="D11" i="3"/>
  <c r="H11" i="3" s="1"/>
  <c r="I11" i="3" s="1"/>
  <c r="C12" i="3"/>
  <c r="G12" i="3" s="1"/>
  <c r="C13" i="3"/>
  <c r="G13" i="3" s="1"/>
  <c r="C14" i="3"/>
  <c r="G14" i="3" s="1"/>
  <c r="C15" i="3"/>
  <c r="G15" i="3" s="1"/>
  <c r="C16" i="3"/>
  <c r="G16" i="3" s="1"/>
  <c r="C17" i="3"/>
  <c r="G17" i="3" s="1"/>
  <c r="C18" i="3"/>
  <c r="G18" i="3" s="1"/>
  <c r="C19" i="3"/>
  <c r="G19" i="3" s="1"/>
  <c r="C20" i="3"/>
  <c r="G20" i="3" s="1"/>
  <c r="C21" i="3"/>
  <c r="G21" i="3" s="1"/>
  <c r="C11" i="3"/>
  <c r="G11" i="3" s="1"/>
  <c r="C22" i="3" l="1"/>
  <c r="G22" i="3" s="1"/>
  <c r="D22" i="3"/>
  <c r="H22" i="3" s="1"/>
  <c r="I22" i="3"/>
  <c r="C21" i="2"/>
  <c r="E21" i="2"/>
  <c r="F21" i="2"/>
  <c r="G21" i="2"/>
  <c r="H21" i="2"/>
  <c r="I21" i="2"/>
  <c r="D21" i="2" l="1"/>
  <c r="S9" i="1" l="1"/>
  <c r="S10" i="1"/>
  <c r="W10" i="1" s="1"/>
  <c r="S11" i="1"/>
  <c r="W11" i="1" s="1"/>
  <c r="S12" i="1"/>
  <c r="W12" i="1" s="1"/>
  <c r="S13" i="1"/>
  <c r="W13" i="1" s="1"/>
  <c r="S14" i="1"/>
  <c r="W14" i="1" s="1"/>
  <c r="S15" i="1"/>
  <c r="W15" i="1" s="1"/>
  <c r="S16" i="1"/>
  <c r="W16" i="1" s="1"/>
  <c r="S17" i="1"/>
  <c r="W17" i="1" s="1"/>
  <c r="S18" i="1"/>
  <c r="W18" i="1" s="1"/>
  <c r="L9" i="1"/>
  <c r="P9" i="1" s="1"/>
  <c r="L10" i="1"/>
  <c r="P10" i="1" s="1"/>
  <c r="L11" i="1"/>
  <c r="P11" i="1" s="1"/>
  <c r="L12" i="1"/>
  <c r="P12" i="1" s="1"/>
  <c r="L13" i="1"/>
  <c r="P13" i="1" s="1"/>
  <c r="L14" i="1"/>
  <c r="P14" i="1" s="1"/>
  <c r="L15" i="1"/>
  <c r="P15" i="1" s="1"/>
  <c r="L16" i="1"/>
  <c r="P16" i="1" s="1"/>
  <c r="L17" i="1"/>
  <c r="P17" i="1" s="1"/>
  <c r="L18" i="1"/>
  <c r="P18" i="1" s="1"/>
  <c r="C19" i="1"/>
  <c r="D19" i="1"/>
  <c r="F19" i="1"/>
  <c r="J19" i="1"/>
  <c r="K19" i="1"/>
  <c r="M19" i="1"/>
  <c r="Q19" i="1"/>
  <c r="R19" i="1"/>
  <c r="T19" i="1"/>
  <c r="E9" i="1"/>
  <c r="I9" i="1" s="1"/>
  <c r="E10" i="1"/>
  <c r="E11" i="1"/>
  <c r="I11" i="1" s="1"/>
  <c r="E12" i="1"/>
  <c r="I12" i="1" s="1"/>
  <c r="E15" i="3" s="1"/>
  <c r="E13" i="1"/>
  <c r="I13" i="1" s="1"/>
  <c r="E14" i="1"/>
  <c r="I14" i="1" s="1"/>
  <c r="E17" i="3" s="1"/>
  <c r="E15" i="1"/>
  <c r="I15" i="1" s="1"/>
  <c r="E16" i="1"/>
  <c r="I16" i="1" s="1"/>
  <c r="E19" i="3" s="1"/>
  <c r="E17" i="1"/>
  <c r="I17" i="1" s="1"/>
  <c r="E18" i="1"/>
  <c r="I18" i="1" s="1"/>
  <c r="E21" i="3" s="1"/>
  <c r="S8" i="1"/>
  <c r="O19" i="1"/>
  <c r="L8" i="1"/>
  <c r="E8" i="1"/>
  <c r="J17" i="3" l="1"/>
  <c r="F17" i="3"/>
  <c r="F15" i="3"/>
  <c r="J15" i="3"/>
  <c r="E20" i="3"/>
  <c r="E18" i="3"/>
  <c r="E16" i="3"/>
  <c r="E14" i="3"/>
  <c r="F19" i="3"/>
  <c r="J19" i="3"/>
  <c r="J21" i="3"/>
  <c r="F21" i="3"/>
  <c r="I10" i="1"/>
  <c r="E13" i="3" s="1"/>
  <c r="W9" i="1"/>
  <c r="E12" i="3" s="1"/>
  <c r="V19" i="1"/>
  <c r="H19" i="1"/>
  <c r="I8" i="1"/>
  <c r="E19" i="1"/>
  <c r="S19" i="1"/>
  <c r="W8" i="1"/>
  <c r="W19" i="1" s="1"/>
  <c r="L19" i="1"/>
  <c r="P8" i="1"/>
  <c r="P19" i="1" s="1"/>
  <c r="F12" i="3" l="1"/>
  <c r="J12" i="3"/>
  <c r="J16" i="3"/>
  <c r="F16" i="3"/>
  <c r="J20" i="3"/>
  <c r="F20" i="3"/>
  <c r="E11" i="3"/>
  <c r="J13" i="3"/>
  <c r="F13" i="3"/>
  <c r="F14" i="3"/>
  <c r="J14" i="3"/>
  <c r="F18" i="3"/>
  <c r="J18" i="3"/>
  <c r="I19" i="1"/>
  <c r="J11" i="3" l="1"/>
  <c r="J22" i="3" s="1"/>
  <c r="F11" i="3"/>
  <c r="E22" i="3"/>
  <c r="F22" i="3" s="1"/>
</calcChain>
</file>

<file path=xl/sharedStrings.xml><?xml version="1.0" encoding="utf-8"?>
<sst xmlns="http://schemas.openxmlformats.org/spreadsheetml/2006/main" count="124" uniqueCount="65">
  <si>
    <t>STT</t>
  </si>
  <si>
    <t>Năm 2022</t>
  </si>
  <si>
    <t>Năm 2023</t>
  </si>
  <si>
    <t>Năm 2024</t>
  </si>
  <si>
    <t>Tổng cộng</t>
  </si>
  <si>
    <t>Số xã, phường, thị trấn</t>
  </si>
  <si>
    <t>Huyện</t>
  </si>
  <si>
    <t>Văn Lãng</t>
  </si>
  <si>
    <t>Tràng Định</t>
  </si>
  <si>
    <t>Lộc Bình</t>
  </si>
  <si>
    <t>Đình Lập</t>
  </si>
  <si>
    <t>Văn Quan</t>
  </si>
  <si>
    <t>Bình Gia</t>
  </si>
  <si>
    <t>Bắc Sơn</t>
  </si>
  <si>
    <t>Hữu Lũng</t>
  </si>
  <si>
    <t>Chi Lăng</t>
  </si>
  <si>
    <t>Cao Lộc</t>
  </si>
  <si>
    <t>ỦY BAN NHÂN DÂN TỈNH LẠNG SƠN</t>
  </si>
  <si>
    <t>Người lập biểu</t>
  </si>
  <si>
    <t>Số tháng</t>
  </si>
  <si>
    <t>Số tiền</t>
  </si>
  <si>
    <t>Tổng cộng năm 2022</t>
  </si>
  <si>
    <t>Tổng cộng năm 2023</t>
  </si>
  <si>
    <t>Tổng cộng năm 2024</t>
  </si>
  <si>
    <t xml:space="preserve">                                                                                                 BIỂU TỔNG HỢP KẾT QUẢ MỨC PHÍ DỊCH VỤ CHI TRẢ CHO BƯU ĐIỆN</t>
  </si>
  <si>
    <t>PHÒNG XÃ HỘI</t>
  </si>
  <si>
    <t>THỦ TRƯỞNG ĐƠN VỊ</t>
  </si>
  <si>
    <r>
      <t xml:space="preserve">Mức phí chi trả dưới 50 đối tượng </t>
    </r>
    <r>
      <rPr>
        <sz val="9"/>
        <color theme="1"/>
        <rFont val="Times New Roman"/>
        <family val="2"/>
        <charset val="163"/>
      </rPr>
      <t>(500.000đ/ tháng)</t>
    </r>
  </si>
  <si>
    <t xml:space="preserve">Thành phố </t>
  </si>
  <si>
    <t>Biểu 01</t>
  </si>
  <si>
    <t>Nội dung chi trả</t>
  </si>
  <si>
    <t>Ghi chú</t>
  </si>
  <si>
    <t>Số đối tượng</t>
  </si>
  <si>
    <t>Kinh phí chi trả</t>
  </si>
  <si>
    <t>Đơn vị</t>
  </si>
  <si>
    <t xml:space="preserve">      BIỂU TỔNG HỢP KẾT QUẢ CHI TRẢ TRỢ CẤP BẢO TRỢ XÃ HỘI TẠI CÁC HUYỆN THÔNG QUA HỆ THỐNG BƯU ĐIỆN</t>
  </si>
  <si>
    <t xml:space="preserve">       ( các năm 2022, 2023, 2024)</t>
  </si>
  <si>
    <t xml:space="preserve">     ỦY BAN NHÂN DÂN TỈNH LẠNG SƠN</t>
  </si>
  <si>
    <r>
      <t xml:space="preserve">Mức phí chi trả từtrên 50 đối tượng thêm 5000đ/ tháng tối đa không quá </t>
    </r>
    <r>
      <rPr>
        <sz val="9"/>
        <color theme="1"/>
        <rFont val="Times New Roman"/>
        <family val="2"/>
        <charset val="163"/>
      </rPr>
      <t>800.000đ /tháng</t>
    </r>
  </si>
  <si>
    <t>Tỷ lệ đang thực hiện tại  Quyết định số 852/QĐ-UBND ngày 27/5/2016</t>
  </si>
  <si>
    <t>số Đối tượng bình quân 3 năm gần đây</t>
  </si>
  <si>
    <t>Số tiền chi trả cho ĐT BTXH</t>
  </si>
  <si>
    <t>Phương án tăng Tỷ lệ % khi ban hành Nghị Quyết</t>
  </si>
  <si>
    <t>Chênh lệch Nguồn kinh phí</t>
  </si>
  <si>
    <t>A</t>
  </si>
  <si>
    <t>B</t>
  </si>
  <si>
    <t>4= 3/2</t>
  </si>
  <si>
    <t>Số tiền chi trả cho ĐT BTXH bình quân 3 năm gần đây</t>
  </si>
  <si>
    <t>Tỷ lệ % đang trả cho Bưu điện</t>
  </si>
  <si>
    <t>9=7-3</t>
  </si>
  <si>
    <t xml:space="preserve">  BIỂU SO SÁNH TỶ LỆ  CHI TRẢ TRỢ CẤP BẢO TRỢ XÃ HỘI VÀ PHƯƠNG ÁN TĂNG TỶ LỆ CHI TRẢ TẠI CÁC HUYỆN  QUA HỆ THỐNG BƯU ĐIỆN</t>
  </si>
  <si>
    <t>Biểu 02</t>
  </si>
  <si>
    <t>Số tiền phí chi trả cho Bưu điện bình quân 3 năm</t>
  </si>
  <si>
    <t>Chênh lệch  nguồn kinh phí khi t/h Phương án tăng</t>
  </si>
  <si>
    <t>Dự kiến Phương án tăng Tỷ lệ % chi trả cho Bưu điện là 1%</t>
  </si>
  <si>
    <t>7=6*1%</t>
  </si>
  <si>
    <t xml:space="preserve">   ( số liệu tính bình quân trong 3 năm gần đây 2022, 2023, 2024)</t>
  </si>
  <si>
    <t xml:space="preserve">                         ( Kèm theo Báo cáo số   ngày    /3/2025 của Sở Y tế)</t>
  </si>
  <si>
    <t xml:space="preserve">                                                                                                                                      ( Kèm theo Báo cáo số   ngày    /3/2025 của Sở Y tế)</t>
  </si>
  <si>
    <t xml:space="preserve">                                                   ( Kèm theo Báo cáo số   ngày    /3/2025 của Sở Y tế)</t>
  </si>
  <si>
    <t>Biểu số 03</t>
  </si>
  <si>
    <t xml:space="preserve">                   SỞ Y TẾ</t>
  </si>
  <si>
    <t xml:space="preserve">           Lạng Sơn, ngày         tháng 03  năm 2025</t>
  </si>
  <si>
    <t xml:space="preserve">                               SỞ Y TẾ</t>
  </si>
  <si>
    <t>Lạng Sơn, ngày       tháng 03 năm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</si>
</sst>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;[Red]#,##0"/>
    <numFmt numFmtId="165" formatCode="0.00;[Red]0.00"/>
  </numFmts>
  <fonts count="29" x14ac:knownFonts="1">
    <font>
      <sz val="12"/>
      <color theme="1"/>
      <name val="Times New Roman"/>
      <family val="2"/>
      <charset val="163"/>
    </font>
    <font>
      <sz val="10"/>
      <color theme="1"/>
      <name val="Times New Roman"/>
      <family val="2"/>
      <charset val="163"/>
    </font>
    <font>
      <b/>
      <sz val="10"/>
      <color theme="1"/>
      <name val="Times New Roman"/>
      <family val="2"/>
      <charset val="163"/>
    </font>
    <font>
      <i/>
      <sz val="10"/>
      <color rgb="FF000000"/>
      <name val="Times New Roman"/>
      <family val="2"/>
      <charset val="163"/>
    </font>
    <font>
      <i/>
      <sz val="10"/>
      <color theme="1"/>
      <name val="Times New Roman"/>
      <family val="2"/>
      <charset val="163"/>
    </font>
    <font>
      <sz val="10"/>
      <name val="Times New Roman"/>
      <family val="2"/>
      <charset val="163"/>
    </font>
    <font>
      <b/>
      <sz val="10"/>
      <name val="Times New Roman"/>
      <family val="2"/>
      <charset val="163"/>
    </font>
    <font>
      <b/>
      <sz val="9"/>
      <color theme="1"/>
      <name val="Times New Roman"/>
      <family val="2"/>
      <charset val="163"/>
    </font>
    <font>
      <sz val="9"/>
      <color theme="1"/>
      <name val="Times New Roman"/>
      <family val="2"/>
      <charset val="163"/>
    </font>
    <font>
      <b/>
      <sz val="8"/>
      <color theme="1"/>
      <name val="Times New Roman"/>
      <family val="2"/>
      <charset val="163"/>
    </font>
    <font>
      <b/>
      <sz val="10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2"/>
      <charset val="163"/>
    </font>
    <font>
      <b/>
      <sz val="11"/>
      <color theme="1"/>
      <name val="Times New Roman"/>
      <family val="2"/>
      <charset val="163"/>
    </font>
    <font>
      <i/>
      <sz val="12"/>
      <color theme="1"/>
      <name val="Times New Roman"/>
      <family val="1"/>
    </font>
    <font>
      <i/>
      <sz val="14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4"/>
      <color theme="1"/>
      <name val="Times New Roman"/>
      <family val="1"/>
    </font>
    <font>
      <i/>
      <sz val="14"/>
      <color theme="1"/>
      <name val="Times New Roman"/>
      <family val="2"/>
      <charset val="163"/>
    </font>
    <font>
      <sz val="14"/>
      <color theme="1"/>
      <name val="Times New Roman"/>
      <family val="2"/>
      <charset val="163"/>
    </font>
    <font>
      <sz val="14"/>
      <color theme="1"/>
      <name val="Times New Roman"/>
      <family val="1"/>
    </font>
    <font>
      <sz val="11"/>
      <name val="Times New Roman"/>
      <family val="2"/>
      <charset val="163"/>
    </font>
    <font>
      <sz val="12"/>
      <name val="Times New Roman"/>
      <family val="2"/>
      <charset val="163"/>
    </font>
    <font>
      <i/>
      <sz val="9"/>
      <color theme="1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2"/>
      <name val="Times New Roman"/>
      <family val="1"/>
    </font>
    <font>
      <i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vertical="center"/>
    </xf>
    <xf numFmtId="0" fontId="5" fillId="2" borderId="6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vertical="center" wrapText="1"/>
    </xf>
    <xf numFmtId="0" fontId="1" fillId="0" borderId="6" xfId="0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3" fontId="2" fillId="0" borderId="1" xfId="0" applyNumberFormat="1" applyFont="1" applyBorder="1"/>
    <xf numFmtId="0" fontId="8" fillId="0" borderId="0" xfId="0" applyFont="1"/>
    <xf numFmtId="0" fontId="7" fillId="0" borderId="8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10" fillId="0" borderId="0" xfId="0" applyFont="1" applyAlignment="1">
      <alignment horizontal="right"/>
    </xf>
    <xf numFmtId="0" fontId="10" fillId="0" borderId="0" xfId="0" applyFont="1"/>
    <xf numFmtId="0" fontId="11" fillId="0" borderId="0" xfId="0" applyFont="1"/>
    <xf numFmtId="0" fontId="11" fillId="0" borderId="8" xfId="0" applyFont="1" applyBorder="1" applyAlignment="1">
      <alignment horizontal="center" wrapText="1"/>
    </xf>
    <xf numFmtId="0" fontId="11" fillId="0" borderId="12" xfId="0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0" fontId="11" fillId="0" borderId="1" xfId="0" applyFont="1" applyBorder="1"/>
    <xf numFmtId="0" fontId="11" fillId="0" borderId="9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1" xfId="0" applyFont="1" applyBorder="1" applyAlignment="1">
      <alignment horizontal="center" wrapText="1"/>
    </xf>
    <xf numFmtId="3" fontId="12" fillId="0" borderId="1" xfId="0" applyNumberFormat="1" applyFont="1" applyBorder="1"/>
    <xf numFmtId="0" fontId="12" fillId="0" borderId="1" xfId="0" applyFont="1" applyBorder="1"/>
    <xf numFmtId="3" fontId="13" fillId="0" borderId="1" xfId="0" applyNumberFormat="1" applyFont="1" applyBorder="1"/>
    <xf numFmtId="0" fontId="15" fillId="0" borderId="0" xfId="0" applyFont="1"/>
    <xf numFmtId="0" fontId="14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 applyAlignment="1">
      <alignment horizontal="justify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0" fillId="0" borderId="0" xfId="0" applyFont="1"/>
    <xf numFmtId="0" fontId="19" fillId="0" borderId="0" xfId="0" applyFont="1" applyAlignment="1">
      <alignment horizontal="justify" vertical="center"/>
    </xf>
    <xf numFmtId="3" fontId="21" fillId="0" borderId="1" xfId="0" applyNumberFormat="1" applyFont="1" applyBorder="1"/>
    <xf numFmtId="0" fontId="21" fillId="0" borderId="1" xfId="0" applyFont="1" applyBorder="1"/>
    <xf numFmtId="0" fontId="22" fillId="0" borderId="0" xfId="0" applyFont="1"/>
    <xf numFmtId="164" fontId="2" fillId="0" borderId="1" xfId="0" applyNumberFormat="1" applyFont="1" applyBorder="1"/>
    <xf numFmtId="3" fontId="1" fillId="0" borderId="0" xfId="0" applyNumberFormat="1" applyFont="1"/>
    <xf numFmtId="3" fontId="8" fillId="0" borderId="1" xfId="0" applyNumberFormat="1" applyFont="1" applyBorder="1" applyAlignment="1">
      <alignment horizontal="center" vertical="center"/>
    </xf>
    <xf numFmtId="3" fontId="7" fillId="0" borderId="1" xfId="0" applyNumberFormat="1" applyFont="1" applyBorder="1"/>
    <xf numFmtId="3" fontId="4" fillId="0" borderId="0" xfId="0" applyNumberFormat="1" applyFont="1"/>
    <xf numFmtId="3" fontId="0" fillId="0" borderId="0" xfId="0" applyNumberFormat="1"/>
    <xf numFmtId="0" fontId="0" fillId="0" borderId="1" xfId="0" applyBorder="1"/>
    <xf numFmtId="0" fontId="23" fillId="0" borderId="1" xfId="0" applyFont="1" applyBorder="1" applyAlignment="1">
      <alignment horizontal="center"/>
    </xf>
    <xf numFmtId="0" fontId="23" fillId="0" borderId="0" xfId="0" applyFont="1" applyAlignment="1">
      <alignment horizontal="center"/>
    </xf>
    <xf numFmtId="0" fontId="10" fillId="0" borderId="1" xfId="0" applyFont="1" applyBorder="1"/>
    <xf numFmtId="0" fontId="10" fillId="0" borderId="1" xfId="0" applyFont="1" applyBorder="1" applyAlignment="1">
      <alignment horizontal="center"/>
    </xf>
    <xf numFmtId="3" fontId="1" fillId="0" borderId="1" xfId="0" applyNumberFormat="1" applyFont="1" applyBorder="1"/>
    <xf numFmtId="0" fontId="1" fillId="0" borderId="1" xfId="0" applyFont="1" applyBorder="1"/>
    <xf numFmtId="165" fontId="1" fillId="0" borderId="1" xfId="0" applyNumberFormat="1" applyFont="1" applyBorder="1"/>
    <xf numFmtId="0" fontId="10" fillId="0" borderId="1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24" fillId="0" borderId="0" xfId="0" applyFont="1"/>
    <xf numFmtId="3" fontId="10" fillId="0" borderId="1" xfId="0" applyNumberFormat="1" applyFont="1" applyBorder="1"/>
    <xf numFmtId="0" fontId="14" fillId="0" borderId="0" xfId="0" applyFont="1"/>
    <xf numFmtId="0" fontId="25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vertical="center" wrapText="1"/>
    </xf>
    <xf numFmtId="3" fontId="26" fillId="0" borderId="1" xfId="0" applyNumberFormat="1" applyFont="1" applyBorder="1"/>
    <xf numFmtId="0" fontId="26" fillId="0" borderId="1" xfId="0" applyFont="1" applyBorder="1"/>
    <xf numFmtId="3" fontId="27" fillId="0" borderId="0" xfId="0" applyNumberFormat="1" applyFont="1"/>
    <xf numFmtId="0" fontId="27" fillId="0" borderId="0" xfId="0" applyFont="1"/>
    <xf numFmtId="0" fontId="28" fillId="0" borderId="1" xfId="0" applyFont="1" applyBorder="1"/>
    <xf numFmtId="0" fontId="10" fillId="0" borderId="1" xfId="0" applyFont="1" applyBorder="1" applyAlignment="1">
      <alignment horizontal="center" wrapText="1"/>
    </xf>
    <xf numFmtId="165" fontId="10" fillId="0" borderId="1" xfId="0" applyNumberFormat="1" applyFont="1" applyBorder="1"/>
    <xf numFmtId="0" fontId="11" fillId="0" borderId="0" xfId="0" applyFont="1" applyAlignment="1">
      <alignment horizontal="right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top" wrapText="1"/>
    </xf>
    <xf numFmtId="0" fontId="11" fillId="0" borderId="4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wrapText="1"/>
    </xf>
    <xf numFmtId="0" fontId="11" fillId="0" borderId="4" xfId="0" applyFont="1" applyBorder="1" applyAlignment="1">
      <alignment horizontal="center" wrapText="1"/>
    </xf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0" fillId="0" borderId="3" xfId="0" applyFont="1" applyBorder="1" applyAlignment="1">
      <alignment horizontal="center" wrapText="1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6"/>
  <sheetViews>
    <sheetView view="pageBreakPreview" zoomScale="68" zoomScaleNormal="89" zoomScaleSheetLayoutView="68" workbookViewId="0">
      <selection activeCell="Q21" sqref="Q21"/>
    </sheetView>
  </sheetViews>
  <sheetFormatPr defaultRowHeight="15.75" x14ac:dyDescent="0.25"/>
  <cols>
    <col min="1" max="1" width="4.25" customWidth="1"/>
    <col min="2" max="2" width="9.875" customWidth="1"/>
    <col min="3" max="4" width="4.5" customWidth="1"/>
    <col min="5" max="5" width="5.375" customWidth="1"/>
    <col min="6" max="6" width="6.5" customWidth="1"/>
    <col min="7" max="7" width="5.75" customWidth="1"/>
    <col min="8" max="9" width="11.625" customWidth="1"/>
    <col min="10" max="10" width="5" customWidth="1"/>
    <col min="11" max="11" width="4.875" customWidth="1"/>
    <col min="12" max="12" width="6.5" customWidth="1"/>
    <col min="13" max="13" width="5.5" customWidth="1"/>
    <col min="14" max="14" width="5" customWidth="1"/>
    <col min="15" max="15" width="12.375" customWidth="1"/>
    <col min="16" max="16" width="11.75" customWidth="1"/>
    <col min="17" max="17" width="5.375" customWidth="1"/>
    <col min="18" max="18" width="4.375" customWidth="1"/>
    <col min="19" max="19" width="7.625" customWidth="1"/>
    <col min="20" max="21" width="5.375" customWidth="1"/>
    <col min="22" max="22" width="12.125" customWidth="1"/>
    <col min="23" max="23" width="12.375" customWidth="1"/>
  </cols>
  <sheetData>
    <row r="1" spans="1:23" s="1" customFormat="1" ht="12.75" x14ac:dyDescent="0.2">
      <c r="A1" s="1" t="s">
        <v>17</v>
      </c>
    </row>
    <row r="2" spans="1:23" s="1" customFormat="1" ht="12.75" x14ac:dyDescent="0.2">
      <c r="A2" s="22" t="s">
        <v>61</v>
      </c>
      <c r="W2" s="21" t="s">
        <v>51</v>
      </c>
    </row>
    <row r="3" spans="1:23" s="1" customFormat="1" ht="12.75" x14ac:dyDescent="0.2">
      <c r="B3" s="2" t="s">
        <v>24</v>
      </c>
      <c r="C3" s="2"/>
      <c r="D3" s="2"/>
      <c r="E3" s="2"/>
      <c r="F3" s="2"/>
      <c r="G3" s="2"/>
      <c r="H3" s="2"/>
      <c r="I3" s="2"/>
      <c r="J3" s="2"/>
      <c r="K3" s="2"/>
      <c r="L3" s="2"/>
    </row>
    <row r="4" spans="1:23" s="1" customFormat="1" ht="12.75" x14ac:dyDescent="0.2">
      <c r="A4" s="3" t="s">
        <v>58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</row>
    <row r="5" spans="1:23" s="1" customFormat="1" ht="15.75" customHeight="1" x14ac:dyDescent="0.2">
      <c r="A5" s="90" t="s">
        <v>0</v>
      </c>
      <c r="B5" s="90" t="s">
        <v>6</v>
      </c>
      <c r="C5" s="82" t="s">
        <v>1</v>
      </c>
      <c r="D5" s="83"/>
      <c r="E5" s="83"/>
      <c r="F5" s="83"/>
      <c r="G5" s="83"/>
      <c r="H5" s="83"/>
      <c r="I5" s="84"/>
      <c r="J5" s="87" t="s">
        <v>2</v>
      </c>
      <c r="K5" s="88"/>
      <c r="L5" s="88"/>
      <c r="M5" s="88"/>
      <c r="N5" s="88"/>
      <c r="O5" s="88"/>
      <c r="P5" s="89"/>
      <c r="Q5" s="87" t="s">
        <v>3</v>
      </c>
      <c r="R5" s="88"/>
      <c r="S5" s="88"/>
      <c r="T5" s="88"/>
      <c r="U5" s="88"/>
      <c r="V5" s="88"/>
      <c r="W5" s="89"/>
    </row>
    <row r="6" spans="1:23" s="16" customFormat="1" ht="48" customHeight="1" x14ac:dyDescent="0.2">
      <c r="A6" s="91"/>
      <c r="B6" s="91"/>
      <c r="C6" s="79" t="s">
        <v>27</v>
      </c>
      <c r="D6" s="80"/>
      <c r="E6" s="81"/>
      <c r="F6" s="79" t="s">
        <v>38</v>
      </c>
      <c r="G6" s="80"/>
      <c r="H6" s="81"/>
      <c r="I6" s="85" t="s">
        <v>21</v>
      </c>
      <c r="J6" s="79" t="s">
        <v>27</v>
      </c>
      <c r="K6" s="80"/>
      <c r="L6" s="81"/>
      <c r="M6" s="79" t="s">
        <v>38</v>
      </c>
      <c r="N6" s="80"/>
      <c r="O6" s="81"/>
      <c r="P6" s="85" t="s">
        <v>22</v>
      </c>
      <c r="Q6" s="79" t="s">
        <v>27</v>
      </c>
      <c r="R6" s="80"/>
      <c r="S6" s="81"/>
      <c r="T6" s="79" t="s">
        <v>38</v>
      </c>
      <c r="U6" s="80"/>
      <c r="V6" s="81"/>
      <c r="W6" s="85" t="s">
        <v>23</v>
      </c>
    </row>
    <row r="7" spans="1:23" s="16" customFormat="1" ht="45" customHeight="1" x14ac:dyDescent="0.2">
      <c r="A7" s="92"/>
      <c r="B7" s="92"/>
      <c r="C7" s="20" t="s">
        <v>5</v>
      </c>
      <c r="D7" s="17" t="s">
        <v>19</v>
      </c>
      <c r="E7" s="18" t="s">
        <v>20</v>
      </c>
      <c r="F7" s="17" t="s">
        <v>5</v>
      </c>
      <c r="G7" s="17" t="s">
        <v>19</v>
      </c>
      <c r="H7" s="18" t="s">
        <v>20</v>
      </c>
      <c r="I7" s="86"/>
      <c r="J7" s="20" t="s">
        <v>5</v>
      </c>
      <c r="K7" s="17" t="s">
        <v>19</v>
      </c>
      <c r="L7" s="18" t="s">
        <v>20</v>
      </c>
      <c r="M7" s="20" t="s">
        <v>5</v>
      </c>
      <c r="N7" s="17" t="s">
        <v>19</v>
      </c>
      <c r="O7" s="18" t="s">
        <v>20</v>
      </c>
      <c r="P7" s="86"/>
      <c r="Q7" s="20" t="s">
        <v>5</v>
      </c>
      <c r="R7" s="17" t="s">
        <v>19</v>
      </c>
      <c r="S7" s="18" t="s">
        <v>20</v>
      </c>
      <c r="T7" s="20" t="s">
        <v>5</v>
      </c>
      <c r="U7" s="17" t="s">
        <v>19</v>
      </c>
      <c r="V7" s="19" t="s">
        <v>20</v>
      </c>
      <c r="W7" s="86"/>
    </row>
    <row r="8" spans="1:23" s="1" customFormat="1" ht="27" customHeight="1" x14ac:dyDescent="0.2">
      <c r="A8" s="5">
        <v>1</v>
      </c>
      <c r="B8" s="6" t="s">
        <v>28</v>
      </c>
      <c r="C8" s="7"/>
      <c r="D8" s="7"/>
      <c r="E8" s="8">
        <f>C8*D8*500000</f>
        <v>0</v>
      </c>
      <c r="F8" s="7">
        <v>8</v>
      </c>
      <c r="G8" s="7">
        <v>12</v>
      </c>
      <c r="H8" s="8">
        <v>76800000</v>
      </c>
      <c r="I8" s="8">
        <f>E8+H8</f>
        <v>76800000</v>
      </c>
      <c r="J8" s="7"/>
      <c r="K8" s="7"/>
      <c r="L8" s="8">
        <f>J8*K8*500000</f>
        <v>0</v>
      </c>
      <c r="M8" s="7">
        <v>8</v>
      </c>
      <c r="N8" s="7">
        <v>12</v>
      </c>
      <c r="O8" s="8">
        <v>76800000</v>
      </c>
      <c r="P8" s="8">
        <f>L8+O8</f>
        <v>76800000</v>
      </c>
      <c r="Q8" s="7"/>
      <c r="R8" s="7"/>
      <c r="S8" s="8">
        <f>Q8*R8*500000</f>
        <v>0</v>
      </c>
      <c r="T8" s="7">
        <v>8</v>
      </c>
      <c r="U8" s="7">
        <v>12</v>
      </c>
      <c r="V8" s="8">
        <v>76800000</v>
      </c>
      <c r="W8" s="9">
        <f>S8+V8</f>
        <v>76800000</v>
      </c>
    </row>
    <row r="9" spans="1:23" s="1" customFormat="1" ht="24.95" customHeight="1" x14ac:dyDescent="0.2">
      <c r="A9" s="5">
        <v>2</v>
      </c>
      <c r="B9" s="6" t="s">
        <v>7</v>
      </c>
      <c r="C9" s="7"/>
      <c r="D9" s="7"/>
      <c r="E9" s="51">
        <f t="shared" ref="E9:E18" si="0">C9*D9*500000</f>
        <v>0</v>
      </c>
      <c r="F9" s="7">
        <v>17</v>
      </c>
      <c r="G9" s="7">
        <v>12</v>
      </c>
      <c r="H9" s="8">
        <v>150360000</v>
      </c>
      <c r="I9" s="8">
        <f t="shared" ref="I9:I18" si="1">E9+H9</f>
        <v>150360000</v>
      </c>
      <c r="J9" s="7"/>
      <c r="K9" s="7"/>
      <c r="L9" s="8">
        <f t="shared" ref="L9:L18" si="2">J9*K9*500000</f>
        <v>0</v>
      </c>
      <c r="M9" s="7">
        <v>17</v>
      </c>
      <c r="N9" s="7">
        <v>12</v>
      </c>
      <c r="O9" s="8">
        <v>151015000</v>
      </c>
      <c r="P9" s="8">
        <f t="shared" ref="P9:P18" si="3">L9+O9</f>
        <v>151015000</v>
      </c>
      <c r="Q9" s="7"/>
      <c r="R9" s="7"/>
      <c r="S9" s="8">
        <f t="shared" ref="S9:S18" si="4">Q9*R9*500000</f>
        <v>0</v>
      </c>
      <c r="T9" s="7">
        <v>17</v>
      </c>
      <c r="U9" s="7">
        <v>12</v>
      </c>
      <c r="V9" s="8">
        <v>125715000</v>
      </c>
      <c r="W9" s="9">
        <f t="shared" ref="W9:W18" si="5">S9+V9</f>
        <v>125715000</v>
      </c>
    </row>
    <row r="10" spans="1:23" s="1" customFormat="1" ht="24.95" customHeight="1" x14ac:dyDescent="0.2">
      <c r="A10" s="5">
        <v>3</v>
      </c>
      <c r="B10" s="6" t="s">
        <v>8</v>
      </c>
      <c r="C10" s="7"/>
      <c r="D10" s="7"/>
      <c r="E10" s="51">
        <f t="shared" si="0"/>
        <v>0</v>
      </c>
      <c r="F10" s="7">
        <v>22</v>
      </c>
      <c r="G10" s="7">
        <v>12</v>
      </c>
      <c r="H10" s="8">
        <v>123125000</v>
      </c>
      <c r="I10" s="8">
        <f t="shared" si="1"/>
        <v>123125000</v>
      </c>
      <c r="J10" s="7"/>
      <c r="K10" s="7"/>
      <c r="L10" s="8">
        <f t="shared" si="2"/>
        <v>0</v>
      </c>
      <c r="M10" s="7">
        <v>22</v>
      </c>
      <c r="N10" s="7">
        <v>12</v>
      </c>
      <c r="O10" s="8">
        <v>169155000</v>
      </c>
      <c r="P10" s="8">
        <f t="shared" si="3"/>
        <v>169155000</v>
      </c>
      <c r="Q10" s="7"/>
      <c r="R10" s="7"/>
      <c r="S10" s="8">
        <f t="shared" si="4"/>
        <v>0</v>
      </c>
      <c r="T10" s="7">
        <v>20</v>
      </c>
      <c r="U10" s="7">
        <v>12</v>
      </c>
      <c r="V10" s="8">
        <v>196115000</v>
      </c>
      <c r="W10" s="9">
        <f t="shared" si="5"/>
        <v>196115000</v>
      </c>
    </row>
    <row r="11" spans="1:23" s="1" customFormat="1" ht="24.95" customHeight="1" x14ac:dyDescent="0.2">
      <c r="A11" s="5">
        <v>4</v>
      </c>
      <c r="B11" s="6" t="s">
        <v>9</v>
      </c>
      <c r="C11" s="7"/>
      <c r="D11" s="7"/>
      <c r="E11" s="51">
        <f t="shared" si="0"/>
        <v>0</v>
      </c>
      <c r="F11" s="7">
        <v>21</v>
      </c>
      <c r="G11" s="7">
        <v>12</v>
      </c>
      <c r="H11" s="8">
        <v>196850000</v>
      </c>
      <c r="I11" s="8">
        <f t="shared" si="1"/>
        <v>196850000</v>
      </c>
      <c r="J11" s="7"/>
      <c r="K11" s="7"/>
      <c r="L11" s="8">
        <f t="shared" si="2"/>
        <v>0</v>
      </c>
      <c r="M11" s="7">
        <v>21</v>
      </c>
      <c r="N11" s="7">
        <v>12</v>
      </c>
      <c r="O11" s="8">
        <v>198230000</v>
      </c>
      <c r="P11" s="8">
        <f t="shared" si="3"/>
        <v>198230000</v>
      </c>
      <c r="Q11" s="7"/>
      <c r="R11" s="7"/>
      <c r="S11" s="8">
        <f t="shared" si="4"/>
        <v>0</v>
      </c>
      <c r="T11" s="7">
        <v>20</v>
      </c>
      <c r="U11" s="7">
        <v>12</v>
      </c>
      <c r="V11" s="8">
        <v>183630000</v>
      </c>
      <c r="W11" s="9">
        <f t="shared" si="5"/>
        <v>183630000</v>
      </c>
    </row>
    <row r="12" spans="1:23" s="1" customFormat="1" ht="24.95" customHeight="1" x14ac:dyDescent="0.2">
      <c r="A12" s="5">
        <v>5</v>
      </c>
      <c r="B12" s="6" t="s">
        <v>10</v>
      </c>
      <c r="C12" s="7"/>
      <c r="D12" s="7"/>
      <c r="E12" s="51">
        <f t="shared" si="0"/>
        <v>0</v>
      </c>
      <c r="F12" s="7">
        <v>12</v>
      </c>
      <c r="G12" s="7">
        <v>12</v>
      </c>
      <c r="H12" s="8">
        <v>82275000</v>
      </c>
      <c r="I12" s="8">
        <f t="shared" si="1"/>
        <v>82275000</v>
      </c>
      <c r="J12" s="7"/>
      <c r="K12" s="7"/>
      <c r="L12" s="8">
        <f t="shared" si="2"/>
        <v>0</v>
      </c>
      <c r="M12" s="7">
        <v>12</v>
      </c>
      <c r="N12" s="7">
        <v>12</v>
      </c>
      <c r="O12" s="8">
        <v>86875000</v>
      </c>
      <c r="P12" s="8">
        <f t="shared" si="3"/>
        <v>86875000</v>
      </c>
      <c r="Q12" s="7"/>
      <c r="R12" s="7"/>
      <c r="S12" s="8">
        <f t="shared" si="4"/>
        <v>0</v>
      </c>
      <c r="T12" s="7">
        <v>12</v>
      </c>
      <c r="U12" s="7">
        <v>12</v>
      </c>
      <c r="V12" s="8">
        <v>87650000</v>
      </c>
      <c r="W12" s="9">
        <f t="shared" si="5"/>
        <v>87650000</v>
      </c>
    </row>
    <row r="13" spans="1:23" s="1" customFormat="1" ht="24.95" customHeight="1" x14ac:dyDescent="0.2">
      <c r="A13" s="5">
        <v>6</v>
      </c>
      <c r="B13" s="6" t="s">
        <v>11</v>
      </c>
      <c r="C13" s="7"/>
      <c r="D13" s="7"/>
      <c r="E13" s="51">
        <f t="shared" si="0"/>
        <v>0</v>
      </c>
      <c r="F13" s="7">
        <v>17</v>
      </c>
      <c r="G13" s="7">
        <v>12</v>
      </c>
      <c r="H13" s="8">
        <v>163000000</v>
      </c>
      <c r="I13" s="8">
        <f t="shared" si="1"/>
        <v>163000000</v>
      </c>
      <c r="J13" s="7"/>
      <c r="K13" s="7"/>
      <c r="L13" s="8">
        <f t="shared" si="2"/>
        <v>0</v>
      </c>
      <c r="M13" s="7">
        <v>17</v>
      </c>
      <c r="N13" s="7">
        <v>12</v>
      </c>
      <c r="O13" s="8">
        <v>163000000</v>
      </c>
      <c r="P13" s="8">
        <f t="shared" si="3"/>
        <v>163000000</v>
      </c>
      <c r="Q13" s="7"/>
      <c r="R13" s="7"/>
      <c r="S13" s="8">
        <f t="shared" si="4"/>
        <v>0</v>
      </c>
      <c r="T13" s="7">
        <v>17</v>
      </c>
      <c r="U13" s="7">
        <v>12</v>
      </c>
      <c r="V13" s="8">
        <v>163000000</v>
      </c>
      <c r="W13" s="9">
        <f t="shared" si="5"/>
        <v>163000000</v>
      </c>
    </row>
    <row r="14" spans="1:23" s="1" customFormat="1" ht="24.95" customHeight="1" x14ac:dyDescent="0.2">
      <c r="A14" s="5">
        <v>7</v>
      </c>
      <c r="B14" s="6" t="s">
        <v>12</v>
      </c>
      <c r="C14" s="7"/>
      <c r="D14" s="7"/>
      <c r="E14" s="51">
        <f t="shared" si="0"/>
        <v>0</v>
      </c>
      <c r="F14" s="7">
        <v>19</v>
      </c>
      <c r="G14" s="7">
        <v>12</v>
      </c>
      <c r="H14" s="8">
        <v>138185000</v>
      </c>
      <c r="I14" s="8">
        <f t="shared" si="1"/>
        <v>138185000</v>
      </c>
      <c r="J14" s="7"/>
      <c r="K14" s="7"/>
      <c r="L14" s="8">
        <f t="shared" si="2"/>
        <v>0</v>
      </c>
      <c r="M14" s="7">
        <v>19</v>
      </c>
      <c r="N14" s="7">
        <v>12</v>
      </c>
      <c r="O14" s="8">
        <v>171040000</v>
      </c>
      <c r="P14" s="8">
        <f t="shared" si="3"/>
        <v>171040000</v>
      </c>
      <c r="Q14" s="7"/>
      <c r="R14" s="7"/>
      <c r="S14" s="8">
        <f t="shared" si="4"/>
        <v>0</v>
      </c>
      <c r="T14" s="7">
        <v>19</v>
      </c>
      <c r="U14" s="7">
        <v>12</v>
      </c>
      <c r="V14" s="8">
        <v>156655000</v>
      </c>
      <c r="W14" s="9">
        <f t="shared" si="5"/>
        <v>156655000</v>
      </c>
    </row>
    <row r="15" spans="1:23" s="1" customFormat="1" ht="24.95" customHeight="1" x14ac:dyDescent="0.2">
      <c r="A15" s="5">
        <v>8</v>
      </c>
      <c r="B15" s="6" t="s">
        <v>13</v>
      </c>
      <c r="C15" s="7"/>
      <c r="D15" s="7"/>
      <c r="E15" s="51">
        <f t="shared" si="0"/>
        <v>0</v>
      </c>
      <c r="F15" s="7">
        <v>18</v>
      </c>
      <c r="G15" s="7">
        <v>12</v>
      </c>
      <c r="H15" s="8">
        <v>168785000</v>
      </c>
      <c r="I15" s="8">
        <f t="shared" si="1"/>
        <v>168785000</v>
      </c>
      <c r="J15" s="7"/>
      <c r="K15" s="7"/>
      <c r="L15" s="8">
        <f t="shared" si="2"/>
        <v>0</v>
      </c>
      <c r="M15" s="7">
        <v>18</v>
      </c>
      <c r="N15" s="7">
        <v>12</v>
      </c>
      <c r="O15" s="8">
        <v>181320000</v>
      </c>
      <c r="P15" s="8">
        <f t="shared" si="3"/>
        <v>181320000</v>
      </c>
      <c r="Q15" s="7"/>
      <c r="R15" s="7"/>
      <c r="S15" s="8">
        <f t="shared" si="4"/>
        <v>0</v>
      </c>
      <c r="T15" s="7">
        <v>18</v>
      </c>
      <c r="U15" s="7">
        <v>12</v>
      </c>
      <c r="V15" s="8">
        <v>166620000</v>
      </c>
      <c r="W15" s="9">
        <f t="shared" si="5"/>
        <v>166620000</v>
      </c>
    </row>
    <row r="16" spans="1:23" s="1" customFormat="1" ht="24.95" customHeight="1" x14ac:dyDescent="0.2">
      <c r="A16" s="5">
        <v>9</v>
      </c>
      <c r="B16" s="6" t="s">
        <v>15</v>
      </c>
      <c r="C16" s="7"/>
      <c r="D16" s="7"/>
      <c r="E16" s="51">
        <f t="shared" si="0"/>
        <v>0</v>
      </c>
      <c r="F16" s="7">
        <v>21</v>
      </c>
      <c r="G16" s="7">
        <v>12</v>
      </c>
      <c r="H16" s="8">
        <v>186300000</v>
      </c>
      <c r="I16" s="8">
        <f t="shared" si="1"/>
        <v>186300000</v>
      </c>
      <c r="J16" s="7"/>
      <c r="K16" s="7"/>
      <c r="L16" s="8">
        <f t="shared" si="2"/>
        <v>0</v>
      </c>
      <c r="M16" s="7">
        <v>21</v>
      </c>
      <c r="N16" s="7">
        <v>12</v>
      </c>
      <c r="O16" s="8">
        <v>186120000</v>
      </c>
      <c r="P16" s="8">
        <f t="shared" si="3"/>
        <v>186120000</v>
      </c>
      <c r="Q16" s="7"/>
      <c r="R16" s="7"/>
      <c r="S16" s="8">
        <f t="shared" si="4"/>
        <v>0</v>
      </c>
      <c r="T16" s="7">
        <v>21</v>
      </c>
      <c r="U16" s="7">
        <v>12</v>
      </c>
      <c r="V16" s="8">
        <v>187260000</v>
      </c>
      <c r="W16" s="9">
        <f t="shared" si="5"/>
        <v>187260000</v>
      </c>
    </row>
    <row r="17" spans="1:23" s="1" customFormat="1" ht="24.95" customHeight="1" x14ac:dyDescent="0.2">
      <c r="A17" s="5">
        <v>10</v>
      </c>
      <c r="B17" s="6" t="s">
        <v>14</v>
      </c>
      <c r="C17" s="7"/>
      <c r="D17" s="7"/>
      <c r="E17" s="51">
        <f t="shared" si="0"/>
        <v>0</v>
      </c>
      <c r="F17" s="7">
        <v>24</v>
      </c>
      <c r="G17" s="7">
        <v>12</v>
      </c>
      <c r="H17" s="8">
        <v>228435000</v>
      </c>
      <c r="I17" s="8">
        <f t="shared" si="1"/>
        <v>228435000</v>
      </c>
      <c r="J17" s="7"/>
      <c r="K17" s="7"/>
      <c r="L17" s="8">
        <f t="shared" si="2"/>
        <v>0</v>
      </c>
      <c r="M17" s="7">
        <v>24</v>
      </c>
      <c r="N17" s="7">
        <v>12</v>
      </c>
      <c r="O17" s="8">
        <v>229700000</v>
      </c>
      <c r="P17" s="8">
        <f t="shared" si="3"/>
        <v>229700000</v>
      </c>
      <c r="Q17" s="7"/>
      <c r="R17" s="7"/>
      <c r="S17" s="8">
        <f t="shared" si="4"/>
        <v>0</v>
      </c>
      <c r="T17" s="7">
        <v>24</v>
      </c>
      <c r="U17" s="7">
        <v>12</v>
      </c>
      <c r="V17" s="8">
        <v>228425000</v>
      </c>
      <c r="W17" s="9">
        <f t="shared" si="5"/>
        <v>228425000</v>
      </c>
    </row>
    <row r="18" spans="1:23" s="1" customFormat="1" ht="24.95" customHeight="1" x14ac:dyDescent="0.2">
      <c r="A18" s="10">
        <v>11</v>
      </c>
      <c r="B18" s="11" t="s">
        <v>16</v>
      </c>
      <c r="C18" s="12"/>
      <c r="D18" s="12"/>
      <c r="E18" s="51">
        <f t="shared" si="0"/>
        <v>0</v>
      </c>
      <c r="F18" s="12">
        <v>21</v>
      </c>
      <c r="G18" s="7">
        <v>12</v>
      </c>
      <c r="H18" s="8">
        <v>193510000</v>
      </c>
      <c r="I18" s="8">
        <f t="shared" si="1"/>
        <v>193510000</v>
      </c>
      <c r="J18" s="12"/>
      <c r="K18" s="12"/>
      <c r="L18" s="8">
        <f t="shared" si="2"/>
        <v>0</v>
      </c>
      <c r="M18" s="12">
        <v>21</v>
      </c>
      <c r="N18" s="7">
        <v>12</v>
      </c>
      <c r="O18" s="8">
        <v>195810000</v>
      </c>
      <c r="P18" s="8">
        <f t="shared" si="3"/>
        <v>195810000</v>
      </c>
      <c r="Q18" s="12"/>
      <c r="R18" s="12"/>
      <c r="S18" s="8">
        <f t="shared" si="4"/>
        <v>0</v>
      </c>
      <c r="T18" s="12">
        <v>21</v>
      </c>
      <c r="U18" s="7">
        <v>12</v>
      </c>
      <c r="V18" s="8">
        <v>195810000</v>
      </c>
      <c r="W18" s="9">
        <f t="shared" si="5"/>
        <v>195810000</v>
      </c>
    </row>
    <row r="19" spans="1:23" s="2" customFormat="1" ht="32.25" customHeight="1" x14ac:dyDescent="0.2">
      <c r="A19" s="13"/>
      <c r="B19" s="14" t="s">
        <v>4</v>
      </c>
      <c r="C19" s="49">
        <f t="shared" ref="C19:D19" si="6">SUM(C8:C18)</f>
        <v>0</v>
      </c>
      <c r="D19" s="15">
        <f t="shared" si="6"/>
        <v>0</v>
      </c>
      <c r="E19" s="52">
        <f>SUM(E8:E18)</f>
        <v>0</v>
      </c>
      <c r="F19" s="15">
        <f t="shared" ref="F19:W19" si="7">SUM(F8:F18)</f>
        <v>200</v>
      </c>
      <c r="G19" s="15"/>
      <c r="H19" s="15">
        <f t="shared" si="7"/>
        <v>1707625000</v>
      </c>
      <c r="I19" s="15">
        <f t="shared" si="7"/>
        <v>1707625000</v>
      </c>
      <c r="J19" s="15">
        <f t="shared" si="7"/>
        <v>0</v>
      </c>
      <c r="K19" s="15">
        <f t="shared" si="7"/>
        <v>0</v>
      </c>
      <c r="L19" s="15">
        <f t="shared" si="7"/>
        <v>0</v>
      </c>
      <c r="M19" s="15">
        <f t="shared" si="7"/>
        <v>200</v>
      </c>
      <c r="N19" s="15"/>
      <c r="O19" s="15">
        <f t="shared" si="7"/>
        <v>1809065000</v>
      </c>
      <c r="P19" s="15">
        <f t="shared" si="7"/>
        <v>1809065000</v>
      </c>
      <c r="Q19" s="15">
        <f t="shared" si="7"/>
        <v>0</v>
      </c>
      <c r="R19" s="15">
        <f t="shared" si="7"/>
        <v>0</v>
      </c>
      <c r="S19" s="15">
        <f t="shared" si="7"/>
        <v>0</v>
      </c>
      <c r="T19" s="15">
        <f t="shared" si="7"/>
        <v>197</v>
      </c>
      <c r="U19" s="15"/>
      <c r="V19" s="15">
        <f t="shared" si="7"/>
        <v>1767680000</v>
      </c>
      <c r="W19" s="15">
        <f t="shared" si="7"/>
        <v>1767680000</v>
      </c>
    </row>
    <row r="20" spans="1:23" s="1" customFormat="1" ht="12.75" x14ac:dyDescent="0.2"/>
    <row r="21" spans="1:23" s="1" customFormat="1" ht="18.75" x14ac:dyDescent="0.3">
      <c r="F21" s="50"/>
      <c r="O21" s="53"/>
      <c r="P21" s="4"/>
      <c r="Q21" s="39" t="s">
        <v>62</v>
      </c>
      <c r="R21" s="39"/>
      <c r="S21" s="39"/>
      <c r="T21" s="39"/>
      <c r="U21" s="39"/>
      <c r="V21" s="39"/>
      <c r="W21" s="40"/>
    </row>
    <row r="22" spans="1:23" s="1" customFormat="1" ht="12.75" x14ac:dyDescent="0.2">
      <c r="B22" s="2" t="s">
        <v>18</v>
      </c>
      <c r="I22" s="2" t="s">
        <v>25</v>
      </c>
      <c r="T22" s="2" t="s">
        <v>26</v>
      </c>
    </row>
    <row r="23" spans="1:23" s="1" customFormat="1" ht="12.75" x14ac:dyDescent="0.2"/>
    <row r="26" spans="1:23" x14ac:dyDescent="0.25">
      <c r="P26" s="54"/>
    </row>
  </sheetData>
  <mergeCells count="14">
    <mergeCell ref="A5:A7"/>
    <mergeCell ref="B5:B7"/>
    <mergeCell ref="C6:E6"/>
    <mergeCell ref="F6:H6"/>
    <mergeCell ref="J6:L6"/>
    <mergeCell ref="Q6:S6"/>
    <mergeCell ref="M6:O6"/>
    <mergeCell ref="T6:V6"/>
    <mergeCell ref="C5:I5"/>
    <mergeCell ref="I6:I7"/>
    <mergeCell ref="J5:P5"/>
    <mergeCell ref="P6:P7"/>
    <mergeCell ref="Q5:W5"/>
    <mergeCell ref="W6:W7"/>
  </mergeCells>
  <pageMargins left="0.11811023622047245" right="0.11811023622047245" top="0.35433070866141736" bottom="0.35433070866141736" header="0.31496062992125984" footer="0.31496062992125984"/>
  <pageSetup paperSize="9" scale="8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4"/>
  <sheetViews>
    <sheetView topLeftCell="A13" workbookViewId="0">
      <selection activeCell="J28" sqref="J28"/>
    </sheetView>
  </sheetViews>
  <sheetFormatPr defaultRowHeight="15.75" x14ac:dyDescent="0.25"/>
  <cols>
    <col min="1" max="1" width="4.75" customWidth="1"/>
    <col min="2" max="2" width="10.25" customWidth="1"/>
    <col min="3" max="3" width="7.375" customWidth="1"/>
    <col min="4" max="4" width="14.125" customWidth="1"/>
    <col min="5" max="5" width="7.75" customWidth="1"/>
    <col min="6" max="6" width="14.25" customWidth="1"/>
    <col min="7" max="7" width="7.625" customWidth="1"/>
    <col min="8" max="8" width="15.875" customWidth="1"/>
    <col min="9" max="9" width="11.375" customWidth="1"/>
    <col min="10" max="10" width="14.875" customWidth="1"/>
    <col min="13" max="13" width="67.375" customWidth="1"/>
  </cols>
  <sheetData>
    <row r="1" spans="1:23" s="1" customFormat="1" ht="12.75" x14ac:dyDescent="0.2">
      <c r="A1" s="1" t="s">
        <v>37</v>
      </c>
      <c r="I1" s="21" t="s">
        <v>29</v>
      </c>
    </row>
    <row r="2" spans="1:23" s="1" customFormat="1" ht="12.75" x14ac:dyDescent="0.2">
      <c r="A2" s="22" t="s">
        <v>63</v>
      </c>
      <c r="B2" s="22"/>
      <c r="C2" s="22"/>
      <c r="D2" s="22"/>
      <c r="W2" s="21" t="s">
        <v>29</v>
      </c>
    </row>
    <row r="3" spans="1:23" s="1" customFormat="1" ht="12.75" x14ac:dyDescent="0.2">
      <c r="C3" s="2"/>
      <c r="D3" s="2"/>
      <c r="E3" s="2"/>
      <c r="F3" s="2"/>
      <c r="G3" s="2"/>
      <c r="H3" s="2"/>
      <c r="I3" s="2"/>
      <c r="J3" s="2"/>
      <c r="K3" s="2"/>
      <c r="L3" s="2"/>
    </row>
    <row r="4" spans="1:23" s="1" customFormat="1" ht="12.75" x14ac:dyDescent="0.2">
      <c r="A4" s="2" t="s">
        <v>35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</row>
    <row r="5" spans="1:23" ht="17.25" customHeight="1" x14ac:dyDescent="0.25">
      <c r="D5" s="23" t="s">
        <v>36</v>
      </c>
      <c r="E5" s="23"/>
    </row>
    <row r="6" spans="1:23" x14ac:dyDescent="0.25">
      <c r="B6" s="36" t="s">
        <v>57</v>
      </c>
      <c r="C6" s="36"/>
      <c r="D6" s="37"/>
      <c r="E6" s="37"/>
      <c r="F6" s="36"/>
    </row>
    <row r="7" spans="1:23" s="29" customFormat="1" ht="31.5" customHeight="1" x14ac:dyDescent="0.25">
      <c r="A7" s="93" t="s">
        <v>0</v>
      </c>
      <c r="B7" s="96" t="s">
        <v>34</v>
      </c>
      <c r="C7" s="99" t="s">
        <v>30</v>
      </c>
      <c r="D7" s="100"/>
      <c r="E7" s="100"/>
      <c r="F7" s="100"/>
      <c r="G7" s="100"/>
      <c r="H7" s="101"/>
      <c r="I7" s="28" t="s">
        <v>31</v>
      </c>
    </row>
    <row r="8" spans="1:23" s="29" customFormat="1" x14ac:dyDescent="0.25">
      <c r="A8" s="94"/>
      <c r="B8" s="97"/>
      <c r="C8" s="102" t="s">
        <v>1</v>
      </c>
      <c r="D8" s="103"/>
      <c r="E8" s="104" t="s">
        <v>2</v>
      </c>
      <c r="F8" s="105"/>
      <c r="G8" s="104" t="s">
        <v>3</v>
      </c>
      <c r="H8" s="105"/>
      <c r="I8" s="30"/>
    </row>
    <row r="9" spans="1:23" s="29" customFormat="1" ht="31.5" x14ac:dyDescent="0.25">
      <c r="A9" s="95"/>
      <c r="B9" s="98"/>
      <c r="C9" s="24" t="s">
        <v>32</v>
      </c>
      <c r="D9" s="26" t="s">
        <v>33</v>
      </c>
      <c r="E9" s="31" t="s">
        <v>32</v>
      </c>
      <c r="F9" s="26" t="s">
        <v>33</v>
      </c>
      <c r="G9" s="24" t="s">
        <v>32</v>
      </c>
      <c r="H9" s="26" t="s">
        <v>33</v>
      </c>
      <c r="I9" s="25"/>
    </row>
    <row r="10" spans="1:23" ht="24.95" customHeight="1" x14ac:dyDescent="0.25">
      <c r="A10" s="5">
        <v>1</v>
      </c>
      <c r="B10" s="6" t="s">
        <v>28</v>
      </c>
      <c r="C10" s="32">
        <v>1844</v>
      </c>
      <c r="D10" s="32">
        <v>12965220000</v>
      </c>
      <c r="E10" s="32">
        <v>1989</v>
      </c>
      <c r="F10" s="32">
        <v>13978260000</v>
      </c>
      <c r="G10" s="32">
        <v>2166</v>
      </c>
      <c r="H10" s="32">
        <v>18866100000</v>
      </c>
      <c r="I10" s="33"/>
      <c r="J10" s="54"/>
      <c r="K10" s="54"/>
      <c r="M10" s="41"/>
    </row>
    <row r="11" spans="1:23" s="44" customFormat="1" ht="24.95" customHeight="1" x14ac:dyDescent="0.25">
      <c r="A11" s="42">
        <v>2</v>
      </c>
      <c r="B11" s="43" t="s">
        <v>7</v>
      </c>
      <c r="C11" s="32">
        <v>2240</v>
      </c>
      <c r="D11" s="32">
        <v>14343840000</v>
      </c>
      <c r="E11" s="32">
        <v>2345</v>
      </c>
      <c r="F11" s="32">
        <v>15407280000</v>
      </c>
      <c r="G11" s="32">
        <v>2588</v>
      </c>
      <c r="H11" s="32">
        <v>18542420000</v>
      </c>
      <c r="I11" s="33"/>
      <c r="J11" s="54"/>
      <c r="K11" s="54"/>
      <c r="M11" s="45"/>
    </row>
    <row r="12" spans="1:23" s="44" customFormat="1" ht="24.95" customHeight="1" x14ac:dyDescent="0.25">
      <c r="A12" s="42">
        <v>3</v>
      </c>
      <c r="B12" s="43" t="s">
        <v>8</v>
      </c>
      <c r="C12" s="32">
        <v>2792</v>
      </c>
      <c r="D12" s="32">
        <v>17753000000</v>
      </c>
      <c r="E12" s="32">
        <v>2893</v>
      </c>
      <c r="F12" s="32">
        <v>17681580000</v>
      </c>
      <c r="G12" s="32">
        <v>2918</v>
      </c>
      <c r="H12" s="32">
        <v>21932810000</v>
      </c>
      <c r="I12" s="33"/>
      <c r="J12" s="54"/>
      <c r="K12" s="54"/>
      <c r="M12" s="45"/>
    </row>
    <row r="13" spans="1:23" s="74" customFormat="1" ht="24.95" customHeight="1" x14ac:dyDescent="0.25">
      <c r="A13" s="69">
        <v>4</v>
      </c>
      <c r="B13" s="70" t="s">
        <v>9</v>
      </c>
      <c r="C13" s="71">
        <v>3222</v>
      </c>
      <c r="D13" s="71">
        <v>21889000000</v>
      </c>
      <c r="E13" s="71">
        <v>3271</v>
      </c>
      <c r="F13" s="71">
        <v>22044000000</v>
      </c>
      <c r="G13" s="71">
        <v>3287</v>
      </c>
      <c r="H13" s="71">
        <v>24448000000</v>
      </c>
      <c r="I13" s="72"/>
      <c r="J13" s="73"/>
      <c r="K13" s="73"/>
    </row>
    <row r="14" spans="1:23" s="44" customFormat="1" ht="24.95" customHeight="1" x14ac:dyDescent="0.25">
      <c r="A14" s="42">
        <v>5</v>
      </c>
      <c r="B14" s="43" t="s">
        <v>10</v>
      </c>
      <c r="C14" s="32">
        <v>777</v>
      </c>
      <c r="D14" s="32">
        <v>4041000000</v>
      </c>
      <c r="E14" s="32">
        <v>812</v>
      </c>
      <c r="F14" s="32">
        <v>4965120000</v>
      </c>
      <c r="G14" s="32">
        <v>807</v>
      </c>
      <c r="H14" s="32">
        <v>5483220000</v>
      </c>
      <c r="I14" s="33"/>
      <c r="J14" s="54"/>
      <c r="K14" s="54"/>
    </row>
    <row r="15" spans="1:23" s="44" customFormat="1" ht="24.95" customHeight="1" x14ac:dyDescent="0.25">
      <c r="A15" s="42">
        <v>6</v>
      </c>
      <c r="B15" s="43" t="s">
        <v>11</v>
      </c>
      <c r="C15" s="32">
        <v>3307</v>
      </c>
      <c r="D15" s="32">
        <v>22113855000</v>
      </c>
      <c r="E15" s="32">
        <v>3437</v>
      </c>
      <c r="F15" s="32">
        <v>26286961000</v>
      </c>
      <c r="G15" s="32">
        <v>3518</v>
      </c>
      <c r="H15" s="32">
        <v>31151000000</v>
      </c>
      <c r="I15" s="33"/>
      <c r="J15" s="54"/>
      <c r="K15" s="54"/>
    </row>
    <row r="16" spans="1:23" s="44" customFormat="1" ht="24.95" customHeight="1" x14ac:dyDescent="0.25">
      <c r="A16" s="42">
        <v>7</v>
      </c>
      <c r="B16" s="43" t="s">
        <v>12</v>
      </c>
      <c r="C16" s="32">
        <v>3158</v>
      </c>
      <c r="D16" s="32">
        <v>17666500000</v>
      </c>
      <c r="E16" s="32">
        <v>3125</v>
      </c>
      <c r="F16" s="32">
        <v>19207602000</v>
      </c>
      <c r="G16" s="32">
        <v>2966</v>
      </c>
      <c r="H16" s="32">
        <v>19916530000</v>
      </c>
      <c r="I16" s="33"/>
      <c r="J16" s="54"/>
      <c r="K16" s="54"/>
    </row>
    <row r="17" spans="1:11" s="44" customFormat="1" ht="24.95" customHeight="1" x14ac:dyDescent="0.25">
      <c r="A17" s="42">
        <v>8</v>
      </c>
      <c r="B17" s="43" t="s">
        <v>13</v>
      </c>
      <c r="C17" s="32">
        <v>2927</v>
      </c>
      <c r="D17" s="32">
        <v>18276490000</v>
      </c>
      <c r="E17" s="32">
        <v>2969</v>
      </c>
      <c r="F17" s="32">
        <v>18873960000</v>
      </c>
      <c r="G17" s="32">
        <v>3012</v>
      </c>
      <c r="H17" s="32">
        <v>25716867300</v>
      </c>
      <c r="I17" s="33"/>
      <c r="J17" s="54"/>
      <c r="K17" s="54"/>
    </row>
    <row r="18" spans="1:11" ht="24.95" customHeight="1" x14ac:dyDescent="0.25">
      <c r="A18" s="5">
        <v>9</v>
      </c>
      <c r="B18" s="6" t="s">
        <v>15</v>
      </c>
      <c r="C18" s="32">
        <v>3427</v>
      </c>
      <c r="D18" s="32">
        <v>22808205000</v>
      </c>
      <c r="E18" s="32">
        <v>3438</v>
      </c>
      <c r="F18" s="32">
        <v>23065610000</v>
      </c>
      <c r="G18" s="32">
        <v>3544</v>
      </c>
      <c r="H18" s="32">
        <v>27793700000</v>
      </c>
      <c r="I18" s="33"/>
      <c r="J18" s="54"/>
      <c r="K18" s="54"/>
    </row>
    <row r="19" spans="1:11" s="48" customFormat="1" ht="24.95" customHeight="1" x14ac:dyDescent="0.25">
      <c r="A19" s="5">
        <v>10</v>
      </c>
      <c r="B19" s="6" t="s">
        <v>14</v>
      </c>
      <c r="C19" s="46">
        <v>4549</v>
      </c>
      <c r="D19" s="46">
        <v>22843500000</v>
      </c>
      <c r="E19" s="46">
        <v>4447</v>
      </c>
      <c r="F19" s="46">
        <v>22970000000</v>
      </c>
      <c r="G19" s="46">
        <v>4067</v>
      </c>
      <c r="H19" s="46">
        <v>22842500000</v>
      </c>
      <c r="I19" s="47"/>
      <c r="J19" s="54"/>
      <c r="K19" s="54"/>
    </row>
    <row r="20" spans="1:11" ht="24.95" customHeight="1" x14ac:dyDescent="0.25">
      <c r="A20" s="10">
        <v>11</v>
      </c>
      <c r="B20" s="11" t="s">
        <v>16</v>
      </c>
      <c r="C20" s="32">
        <v>2885</v>
      </c>
      <c r="D20" s="32">
        <v>17440110000</v>
      </c>
      <c r="E20" s="32">
        <v>2998</v>
      </c>
      <c r="F20" s="32">
        <v>18208080000</v>
      </c>
      <c r="G20" s="32">
        <v>2976</v>
      </c>
      <c r="H20" s="32">
        <v>21017680000</v>
      </c>
      <c r="I20" s="33"/>
      <c r="J20" s="54"/>
      <c r="K20" s="54"/>
    </row>
    <row r="21" spans="1:11" s="23" customFormat="1" ht="24.95" customHeight="1" x14ac:dyDescent="0.25">
      <c r="A21" s="27"/>
      <c r="B21" s="27" t="s">
        <v>4</v>
      </c>
      <c r="C21" s="34">
        <f>SUM(C10:C20)</f>
        <v>31128</v>
      </c>
      <c r="D21" s="34">
        <f>SUM(D10:D20)</f>
        <v>192140720000</v>
      </c>
      <c r="E21" s="34">
        <f t="shared" ref="E21:I21" si="0">SUM(E10:E20)</f>
        <v>31724</v>
      </c>
      <c r="F21" s="34">
        <f t="shared" si="0"/>
        <v>202688453000</v>
      </c>
      <c r="G21" s="34">
        <f t="shared" si="0"/>
        <v>31849</v>
      </c>
      <c r="H21" s="34">
        <f t="shared" si="0"/>
        <v>237710827300</v>
      </c>
      <c r="I21" s="34">
        <f t="shared" si="0"/>
        <v>0</v>
      </c>
      <c r="J21" s="54"/>
      <c r="K21" s="54"/>
    </row>
    <row r="23" spans="1:11" ht="18.75" x14ac:dyDescent="0.3">
      <c r="F23" s="35" t="s">
        <v>64</v>
      </c>
      <c r="G23" s="35"/>
      <c r="H23" s="35"/>
    </row>
    <row r="24" spans="1:11" s="23" customFormat="1" ht="18.75" x14ac:dyDescent="0.3">
      <c r="G24" s="38" t="s">
        <v>18</v>
      </c>
    </row>
  </sheetData>
  <mergeCells count="6">
    <mergeCell ref="A7:A9"/>
    <mergeCell ref="B7:B9"/>
    <mergeCell ref="C7:H7"/>
    <mergeCell ref="C8:D8"/>
    <mergeCell ref="E8:F8"/>
    <mergeCell ref="G8:H8"/>
  </mergeCells>
  <pageMargins left="0.11811023622047245" right="0.11811023622047245" top="0.55118110236220474" bottom="0.15748031496062992" header="0.31496062992125984" footer="0.31496062992125984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topLeftCell="A13" zoomScale="92" zoomScaleNormal="92" workbookViewId="0">
      <selection activeCell="N15" sqref="N15"/>
    </sheetView>
  </sheetViews>
  <sheetFormatPr defaultRowHeight="15.75" x14ac:dyDescent="0.25"/>
  <cols>
    <col min="1" max="1" width="4.375" customWidth="1"/>
    <col min="2" max="2" width="12.75" customWidth="1"/>
    <col min="3" max="3" width="9.5" customWidth="1"/>
    <col min="4" max="4" width="15.5" customWidth="1"/>
    <col min="5" max="5" width="12.625" customWidth="1"/>
    <col min="6" max="6" width="6" customWidth="1"/>
    <col min="7" max="7" width="8.625" customWidth="1"/>
    <col min="8" max="8" width="13.625" customWidth="1"/>
    <col min="9" max="9" width="14.125" customWidth="1"/>
    <col min="10" max="10" width="14.25" customWidth="1"/>
  </cols>
  <sheetData>
    <row r="1" spans="1:10" x14ac:dyDescent="0.25">
      <c r="A1" s="1" t="s">
        <v>37</v>
      </c>
      <c r="B1" s="1"/>
      <c r="C1" s="1"/>
      <c r="D1" s="1"/>
      <c r="E1" s="1"/>
      <c r="F1" s="1"/>
      <c r="G1" s="1"/>
      <c r="H1" s="1"/>
      <c r="J1" s="78" t="s">
        <v>60</v>
      </c>
    </row>
    <row r="2" spans="1:10" x14ac:dyDescent="0.25">
      <c r="A2" s="22" t="s">
        <v>63</v>
      </c>
      <c r="B2" s="22"/>
      <c r="C2" s="22"/>
      <c r="D2" s="22"/>
      <c r="E2" s="1"/>
      <c r="F2" s="1"/>
      <c r="G2" s="1"/>
      <c r="H2" s="1"/>
      <c r="I2" s="1"/>
    </row>
    <row r="3" spans="1:10" x14ac:dyDescent="0.25">
      <c r="A3" s="1"/>
      <c r="B3" s="1"/>
      <c r="C3" s="2"/>
      <c r="D3" s="2"/>
      <c r="E3" s="2"/>
      <c r="F3" s="2"/>
      <c r="G3" s="2"/>
      <c r="H3" s="2"/>
      <c r="I3" s="2"/>
    </row>
    <row r="4" spans="1:10" x14ac:dyDescent="0.25">
      <c r="A4" s="2" t="s">
        <v>50</v>
      </c>
      <c r="B4" s="4"/>
      <c r="C4" s="4"/>
      <c r="D4" s="4"/>
      <c r="E4" s="4"/>
      <c r="F4" s="4"/>
      <c r="G4" s="4"/>
      <c r="H4" s="4"/>
      <c r="I4" s="4"/>
    </row>
    <row r="5" spans="1:10" x14ac:dyDescent="0.25">
      <c r="D5" s="23" t="s">
        <v>56</v>
      </c>
      <c r="E5" s="23"/>
    </row>
    <row r="6" spans="1:10" x14ac:dyDescent="0.25">
      <c r="B6" s="36" t="s">
        <v>59</v>
      </c>
      <c r="C6" s="36"/>
      <c r="D6" s="37"/>
      <c r="E6" s="37"/>
      <c r="F6" s="36"/>
    </row>
    <row r="7" spans="1:10" ht="9.75" customHeight="1" x14ac:dyDescent="0.25"/>
    <row r="8" spans="1:10" s="66" customFormat="1" ht="36" customHeight="1" x14ac:dyDescent="0.2">
      <c r="A8" s="107" t="s">
        <v>0</v>
      </c>
      <c r="B8" s="107" t="s">
        <v>6</v>
      </c>
      <c r="C8" s="106" t="s">
        <v>39</v>
      </c>
      <c r="D8" s="106"/>
      <c r="E8" s="106"/>
      <c r="F8" s="106"/>
      <c r="G8" s="109" t="s">
        <v>42</v>
      </c>
      <c r="H8" s="106"/>
      <c r="I8" s="106"/>
      <c r="J8" s="76" t="s">
        <v>43</v>
      </c>
    </row>
    <row r="9" spans="1:10" s="66" customFormat="1" ht="76.5" x14ac:dyDescent="0.2">
      <c r="A9" s="108"/>
      <c r="B9" s="108"/>
      <c r="C9" s="63" t="s">
        <v>40</v>
      </c>
      <c r="D9" s="64" t="s">
        <v>47</v>
      </c>
      <c r="E9" s="63" t="s">
        <v>52</v>
      </c>
      <c r="F9" s="64" t="s">
        <v>48</v>
      </c>
      <c r="G9" s="65" t="s">
        <v>40</v>
      </c>
      <c r="H9" s="64" t="s">
        <v>41</v>
      </c>
      <c r="I9" s="63" t="s">
        <v>54</v>
      </c>
      <c r="J9" s="64" t="s">
        <v>53</v>
      </c>
    </row>
    <row r="10" spans="1:10" s="57" customFormat="1" ht="12" x14ac:dyDescent="0.2">
      <c r="A10" s="56" t="s">
        <v>44</v>
      </c>
      <c r="B10" s="56" t="s">
        <v>45</v>
      </c>
      <c r="C10" s="56">
        <v>1</v>
      </c>
      <c r="D10" s="56">
        <v>2</v>
      </c>
      <c r="E10" s="56">
        <v>3</v>
      </c>
      <c r="F10" s="56" t="s">
        <v>46</v>
      </c>
      <c r="G10" s="56">
        <v>5</v>
      </c>
      <c r="H10" s="56">
        <v>6</v>
      </c>
      <c r="I10" s="56" t="s">
        <v>55</v>
      </c>
      <c r="J10" s="56" t="s">
        <v>49</v>
      </c>
    </row>
    <row r="11" spans="1:10" x14ac:dyDescent="0.25">
      <c r="A11" s="5">
        <v>1</v>
      </c>
      <c r="B11" s="6" t="s">
        <v>28</v>
      </c>
      <c r="C11" s="60">
        <f>('Biểu 01 TH'!C10+'Biểu 01 TH'!E10+'Biểu 01 TH'!G10)/3</f>
        <v>1999.6666666666667</v>
      </c>
      <c r="D11" s="60">
        <f>('Biểu 01 TH'!D10+'Biểu 01 TH'!F10+'Biểu 01 TH'!H10)/3</f>
        <v>15269860000</v>
      </c>
      <c r="E11" s="60">
        <f>('Biểu 02 TH huyện'!I8+'Biểu 02 TH huyện'!P8+'Biểu 02 TH huyện'!W8)/3</f>
        <v>76800000</v>
      </c>
      <c r="F11" s="62">
        <f>E11/D11*100</f>
        <v>0.50295156602614566</v>
      </c>
      <c r="G11" s="60">
        <f>C11</f>
        <v>1999.6666666666667</v>
      </c>
      <c r="H11" s="60">
        <f>D11</f>
        <v>15269860000</v>
      </c>
      <c r="I11" s="60">
        <f>H11*1%</f>
        <v>152698600</v>
      </c>
      <c r="J11" s="60">
        <f>I11-E11</f>
        <v>75898600</v>
      </c>
    </row>
    <row r="12" spans="1:10" x14ac:dyDescent="0.25">
      <c r="A12" s="5">
        <v>2</v>
      </c>
      <c r="B12" s="6" t="s">
        <v>7</v>
      </c>
      <c r="C12" s="60">
        <f>('Biểu 01 TH'!C11+'Biểu 01 TH'!E11+'Biểu 01 TH'!G11)/3</f>
        <v>2391</v>
      </c>
      <c r="D12" s="60">
        <f>('Biểu 01 TH'!D11+'Biểu 01 TH'!F11+'Biểu 01 TH'!H11)/3</f>
        <v>16097846666.666666</v>
      </c>
      <c r="E12" s="60">
        <f>('Biểu 02 TH huyện'!I9+'Biểu 02 TH huyện'!P9+'Biểu 02 TH huyện'!W9)/3</f>
        <v>142363333.33333334</v>
      </c>
      <c r="F12" s="62">
        <f t="shared" ref="F12:F22" si="0">E12/D12*100</f>
        <v>0.88436258762559139</v>
      </c>
      <c r="G12" s="60">
        <f t="shared" ref="G12:G21" si="1">C12</f>
        <v>2391</v>
      </c>
      <c r="H12" s="60">
        <f t="shared" ref="H12:H22" si="2">D12</f>
        <v>16097846666.666666</v>
      </c>
      <c r="I12" s="60">
        <f t="shared" ref="I12:I21" si="3">H12*1%</f>
        <v>160978466.66666666</v>
      </c>
      <c r="J12" s="60">
        <f t="shared" ref="J12:J21" si="4">I12-E12</f>
        <v>18615133.333333313</v>
      </c>
    </row>
    <row r="13" spans="1:10" x14ac:dyDescent="0.25">
      <c r="A13" s="5">
        <v>3</v>
      </c>
      <c r="B13" s="6" t="s">
        <v>8</v>
      </c>
      <c r="C13" s="60">
        <f>('Biểu 01 TH'!C12+'Biểu 01 TH'!E12+'Biểu 01 TH'!G12)/3</f>
        <v>2867.6666666666665</v>
      </c>
      <c r="D13" s="60">
        <f>('Biểu 01 TH'!D12+'Biểu 01 TH'!F12+'Biểu 01 TH'!H12)/3</f>
        <v>19122463333.333332</v>
      </c>
      <c r="E13" s="60">
        <f>('Biểu 02 TH huyện'!I10+'Biểu 02 TH huyện'!P10+'Biểu 02 TH huyện'!W10)/3</f>
        <v>162798333.33333334</v>
      </c>
      <c r="F13" s="62">
        <f t="shared" si="0"/>
        <v>0.85134603474203741</v>
      </c>
      <c r="G13" s="60">
        <f t="shared" si="1"/>
        <v>2867.6666666666665</v>
      </c>
      <c r="H13" s="60">
        <f t="shared" si="2"/>
        <v>19122463333.333332</v>
      </c>
      <c r="I13" s="60">
        <f t="shared" si="3"/>
        <v>191224633.33333331</v>
      </c>
      <c r="J13" s="60">
        <f t="shared" si="4"/>
        <v>28426299.99999997</v>
      </c>
    </row>
    <row r="14" spans="1:10" x14ac:dyDescent="0.25">
      <c r="A14" s="5">
        <v>4</v>
      </c>
      <c r="B14" s="6" t="s">
        <v>9</v>
      </c>
      <c r="C14" s="60">
        <f>('Biểu 01 TH'!C13+'Biểu 01 TH'!E13+'Biểu 01 TH'!G13)/3</f>
        <v>3260</v>
      </c>
      <c r="D14" s="60">
        <f>('Biểu 01 TH'!D13+'Biểu 01 TH'!F13+'Biểu 01 TH'!H13)/3</f>
        <v>22793666666.666668</v>
      </c>
      <c r="E14" s="60">
        <f>('Biểu 02 TH huyện'!I11+'Biểu 02 TH huyện'!P11+'Biểu 02 TH huyện'!W11)/3</f>
        <v>192903333.33333334</v>
      </c>
      <c r="F14" s="62">
        <f t="shared" si="0"/>
        <v>0.84630233544405598</v>
      </c>
      <c r="G14" s="60">
        <f t="shared" si="1"/>
        <v>3260</v>
      </c>
      <c r="H14" s="60">
        <f t="shared" si="2"/>
        <v>22793666666.666668</v>
      </c>
      <c r="I14" s="60">
        <f t="shared" si="3"/>
        <v>227936666.66666669</v>
      </c>
      <c r="J14" s="60">
        <f t="shared" si="4"/>
        <v>35033333.333333343</v>
      </c>
    </row>
    <row r="15" spans="1:10" x14ac:dyDescent="0.25">
      <c r="A15" s="5">
        <v>5</v>
      </c>
      <c r="B15" s="6" t="s">
        <v>10</v>
      </c>
      <c r="C15" s="60">
        <f>('Biểu 01 TH'!C14+'Biểu 01 TH'!E14+'Biểu 01 TH'!G14)/3</f>
        <v>798.66666666666663</v>
      </c>
      <c r="D15" s="60">
        <f>('Biểu 01 TH'!D14+'Biểu 01 TH'!F14+'Biểu 01 TH'!H14)/3</f>
        <v>4829780000</v>
      </c>
      <c r="E15" s="60">
        <f>('Biểu 02 TH huyện'!I12+'Biểu 02 TH huyện'!P12+'Biểu 02 TH huyện'!W12)/3</f>
        <v>85600000</v>
      </c>
      <c r="F15" s="62">
        <f t="shared" si="0"/>
        <v>1.772337456364472</v>
      </c>
      <c r="G15" s="60">
        <f t="shared" si="1"/>
        <v>798.66666666666663</v>
      </c>
      <c r="H15" s="60">
        <f t="shared" si="2"/>
        <v>4829780000</v>
      </c>
      <c r="I15" s="60">
        <f t="shared" si="3"/>
        <v>48297800</v>
      </c>
      <c r="J15" s="60">
        <f t="shared" si="4"/>
        <v>-37302200</v>
      </c>
    </row>
    <row r="16" spans="1:10" x14ac:dyDescent="0.25">
      <c r="A16" s="5">
        <v>6</v>
      </c>
      <c r="B16" s="6" t="s">
        <v>11</v>
      </c>
      <c r="C16" s="60">
        <f>('Biểu 01 TH'!C15+'Biểu 01 TH'!E15+'Biểu 01 TH'!G15)/3</f>
        <v>3420.6666666666665</v>
      </c>
      <c r="D16" s="60">
        <f>('Biểu 01 TH'!D15+'Biểu 01 TH'!F15+'Biểu 01 TH'!H15)/3</f>
        <v>26517272000</v>
      </c>
      <c r="E16" s="60">
        <f>('Biểu 02 TH huyện'!I13+'Biểu 02 TH huyện'!P13+'Biểu 02 TH huyện'!W13)/3</f>
        <v>163000000</v>
      </c>
      <c r="F16" s="62">
        <f t="shared" si="0"/>
        <v>0.61469369850714661</v>
      </c>
      <c r="G16" s="60">
        <f t="shared" si="1"/>
        <v>3420.6666666666665</v>
      </c>
      <c r="H16" s="60">
        <f t="shared" si="2"/>
        <v>26517272000</v>
      </c>
      <c r="I16" s="60">
        <f t="shared" si="3"/>
        <v>265172720</v>
      </c>
      <c r="J16" s="60">
        <f t="shared" si="4"/>
        <v>102172720</v>
      </c>
    </row>
    <row r="17" spans="1:10" x14ac:dyDescent="0.25">
      <c r="A17" s="5">
        <v>7</v>
      </c>
      <c r="B17" s="6" t="s">
        <v>12</v>
      </c>
      <c r="C17" s="60">
        <f>('Biểu 01 TH'!C16+'Biểu 01 TH'!E16+'Biểu 01 TH'!G16)/3</f>
        <v>3083</v>
      </c>
      <c r="D17" s="60">
        <f>('Biểu 01 TH'!D16+'Biểu 01 TH'!F16+'Biểu 01 TH'!H16)/3</f>
        <v>18930210666.666668</v>
      </c>
      <c r="E17" s="60">
        <f>('Biểu 02 TH huyện'!I14+'Biểu 02 TH huyện'!P14+'Biểu 02 TH huyện'!W14)/3</f>
        <v>155293333.33333334</v>
      </c>
      <c r="F17" s="62">
        <f t="shared" si="0"/>
        <v>0.82034656701830688</v>
      </c>
      <c r="G17" s="60">
        <f t="shared" si="1"/>
        <v>3083</v>
      </c>
      <c r="H17" s="60">
        <f t="shared" si="2"/>
        <v>18930210666.666668</v>
      </c>
      <c r="I17" s="60">
        <f t="shared" si="3"/>
        <v>189302106.66666669</v>
      </c>
      <c r="J17" s="60">
        <f t="shared" si="4"/>
        <v>34008773.333333343</v>
      </c>
    </row>
    <row r="18" spans="1:10" x14ac:dyDescent="0.25">
      <c r="A18" s="5">
        <v>8</v>
      </c>
      <c r="B18" s="6" t="s">
        <v>13</v>
      </c>
      <c r="C18" s="60">
        <f>('Biểu 01 TH'!C17+'Biểu 01 TH'!E17+'Biểu 01 TH'!G17)/3</f>
        <v>2969.3333333333335</v>
      </c>
      <c r="D18" s="60">
        <f>('Biểu 01 TH'!D17+'Biểu 01 TH'!F17+'Biểu 01 TH'!H17)/3</f>
        <v>20955772433.333332</v>
      </c>
      <c r="E18" s="60">
        <f>('Biểu 02 TH huyện'!I15+'Biểu 02 TH huyện'!P15+'Biểu 02 TH huyện'!W15)/3</f>
        <v>172241666.66666666</v>
      </c>
      <c r="F18" s="62">
        <f t="shared" si="0"/>
        <v>0.82192945745435853</v>
      </c>
      <c r="G18" s="60">
        <f t="shared" si="1"/>
        <v>2969.3333333333335</v>
      </c>
      <c r="H18" s="60">
        <f t="shared" si="2"/>
        <v>20955772433.333332</v>
      </c>
      <c r="I18" s="60">
        <f t="shared" si="3"/>
        <v>209557724.33333331</v>
      </c>
      <c r="J18" s="60">
        <f t="shared" si="4"/>
        <v>37316057.666666657</v>
      </c>
    </row>
    <row r="19" spans="1:10" x14ac:dyDescent="0.25">
      <c r="A19" s="5">
        <v>9</v>
      </c>
      <c r="B19" s="6" t="s">
        <v>15</v>
      </c>
      <c r="C19" s="60">
        <f>('Biểu 01 TH'!C18+'Biểu 01 TH'!E18+'Biểu 01 TH'!G18)/3</f>
        <v>3469.6666666666665</v>
      </c>
      <c r="D19" s="60">
        <f>('Biểu 01 TH'!D18+'Biểu 01 TH'!F18+'Biểu 01 TH'!H18)/3</f>
        <v>24555838333.333332</v>
      </c>
      <c r="E19" s="60">
        <f>('Biểu 02 TH huyện'!I16+'Biểu 02 TH huyện'!P16+'Biểu 02 TH huyện'!W16)/3</f>
        <v>186560000</v>
      </c>
      <c r="F19" s="62">
        <f t="shared" si="0"/>
        <v>0.75973785731743504</v>
      </c>
      <c r="G19" s="60">
        <f t="shared" si="1"/>
        <v>3469.6666666666665</v>
      </c>
      <c r="H19" s="60">
        <f t="shared" si="2"/>
        <v>24555838333.333332</v>
      </c>
      <c r="I19" s="60">
        <f t="shared" si="3"/>
        <v>245558383.33333331</v>
      </c>
      <c r="J19" s="60">
        <f t="shared" si="4"/>
        <v>58998383.333333313</v>
      </c>
    </row>
    <row r="20" spans="1:10" x14ac:dyDescent="0.25">
      <c r="A20" s="5">
        <v>10</v>
      </c>
      <c r="B20" s="6" t="s">
        <v>14</v>
      </c>
      <c r="C20" s="60">
        <f>('Biểu 01 TH'!C19+'Biểu 01 TH'!E19+'Biểu 01 TH'!G19)/3</f>
        <v>4354.333333333333</v>
      </c>
      <c r="D20" s="60">
        <f>('Biểu 01 TH'!D19+'Biểu 01 TH'!F19+'Biểu 01 TH'!H19)/3</f>
        <v>22885333333.333332</v>
      </c>
      <c r="E20" s="60">
        <f>('Biểu 02 TH huyện'!I17+'Biểu 02 TH huyện'!P17+'Biểu 02 TH huyện'!W17)/3</f>
        <v>228853333.33333334</v>
      </c>
      <c r="F20" s="62">
        <f t="shared" si="0"/>
        <v>1</v>
      </c>
      <c r="G20" s="60">
        <f t="shared" si="1"/>
        <v>4354.333333333333</v>
      </c>
      <c r="H20" s="60">
        <f t="shared" si="2"/>
        <v>22885333333.333332</v>
      </c>
      <c r="I20" s="60">
        <f t="shared" si="3"/>
        <v>228853333.33333331</v>
      </c>
      <c r="J20" s="60">
        <f t="shared" si="4"/>
        <v>0</v>
      </c>
    </row>
    <row r="21" spans="1:10" x14ac:dyDescent="0.25">
      <c r="A21" s="10">
        <v>11</v>
      </c>
      <c r="B21" s="11" t="s">
        <v>16</v>
      </c>
      <c r="C21" s="60">
        <f>('Biểu 01 TH'!C20+'Biểu 01 TH'!E20+'Biểu 01 TH'!G20)/3</f>
        <v>2953</v>
      </c>
      <c r="D21" s="60">
        <f>('Biểu 01 TH'!D20+'Biểu 01 TH'!F20+'Biểu 01 TH'!H20)/3</f>
        <v>18888623333.333332</v>
      </c>
      <c r="E21" s="60">
        <f>('Biểu 02 TH huyện'!I18+'Biểu 02 TH huyện'!P18+'Biểu 02 TH huyện'!W18)/3</f>
        <v>195043333.33333334</v>
      </c>
      <c r="F21" s="62">
        <f t="shared" si="0"/>
        <v>1.0325968700383497</v>
      </c>
      <c r="G21" s="60">
        <f t="shared" si="1"/>
        <v>2953</v>
      </c>
      <c r="H21" s="60">
        <f t="shared" si="2"/>
        <v>18888623333.333332</v>
      </c>
      <c r="I21" s="60">
        <f t="shared" si="3"/>
        <v>188886233.33333331</v>
      </c>
      <c r="J21" s="60">
        <f t="shared" si="4"/>
        <v>-6157100.0000000298</v>
      </c>
    </row>
    <row r="22" spans="1:10" s="23" customFormat="1" x14ac:dyDescent="0.25">
      <c r="A22" s="58"/>
      <c r="B22" s="59" t="s">
        <v>4</v>
      </c>
      <c r="C22" s="67">
        <f>SUM(C11:C21)</f>
        <v>31566.999999999996</v>
      </c>
      <c r="D22" s="67">
        <f>SUM(D11:D21)</f>
        <v>210846666766.66672</v>
      </c>
      <c r="E22" s="67">
        <f>SUM(E11:E21)</f>
        <v>1761456666.6666665</v>
      </c>
      <c r="F22" s="77">
        <f t="shared" si="0"/>
        <v>0.83542068446165241</v>
      </c>
      <c r="G22" s="67">
        <f>C22</f>
        <v>31566.999999999996</v>
      </c>
      <c r="H22" s="67">
        <f t="shared" si="2"/>
        <v>210846666766.66672</v>
      </c>
      <c r="I22" s="67">
        <f>SUM(I11:I21)</f>
        <v>2108466667.6666663</v>
      </c>
      <c r="J22" s="67">
        <f>SUM(J11:J21)</f>
        <v>347010000.99999988</v>
      </c>
    </row>
    <row r="23" spans="1:10" x14ac:dyDescent="0.25">
      <c r="A23" s="55"/>
      <c r="B23" s="55"/>
      <c r="C23" s="61"/>
      <c r="D23" s="61"/>
      <c r="E23" s="61"/>
      <c r="F23" s="75"/>
      <c r="G23" s="61"/>
      <c r="H23" s="61"/>
      <c r="I23" s="61"/>
      <c r="J23" s="61"/>
    </row>
    <row r="24" spans="1:10" x14ac:dyDescent="0.25">
      <c r="F24" s="68"/>
      <c r="J24" s="68"/>
    </row>
    <row r="25" spans="1:10" x14ac:dyDescent="0.25">
      <c r="B25" s="23" t="s">
        <v>18</v>
      </c>
      <c r="C25" s="23"/>
    </row>
  </sheetData>
  <mergeCells count="4">
    <mergeCell ref="C8:F8"/>
    <mergeCell ref="A8:A9"/>
    <mergeCell ref="B8:B9"/>
    <mergeCell ref="G8:I8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Biểu 02 TH huyện</vt:lpstr>
      <vt:lpstr>Biểu 01 TH</vt:lpstr>
      <vt:lpstr>Biểu 03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2025-03-08T04:10:41Z</cp:lastPrinted>
  <dcterms:created xsi:type="dcterms:W3CDTF">2025-01-16T08:48:03Z</dcterms:created>
  <dcterms:modified xsi:type="dcterms:W3CDTF">2025-04-21T03:23:49Z</dcterms:modified>
</cp:coreProperties>
</file>